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pras\LINDOLFO\"/>
    </mc:Choice>
  </mc:AlternateContent>
  <xr:revisionPtr revIDLastSave="0" documentId="13_ncr:1_{DB3FF4FC-808E-463B-8A44-ED14958F9C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1" sheetId="1" r:id="rId1"/>
    <sheet name="Planilha2" sheetId="2" r:id="rId2"/>
    <sheet name="Planilha3" sheetId="3" r:id="rId3"/>
  </sheets>
  <definedNames>
    <definedName name="_xlnm._FilterDatabase" localSheetId="0" hidden="1">Planilha1!#REF!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" i="1"/>
  <c r="E24" i="1"/>
  <c r="C23" i="1"/>
  <c r="D3" i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" i="1"/>
  <c r="F2" i="1" s="1"/>
  <c r="F23" i="1" l="1"/>
</calcChain>
</file>

<file path=xl/sharedStrings.xml><?xml version="1.0" encoding="utf-8"?>
<sst xmlns="http://schemas.openxmlformats.org/spreadsheetml/2006/main" count="109" uniqueCount="88">
  <si>
    <t>Código</t>
  </si>
  <si>
    <t>Descrição</t>
  </si>
  <si>
    <t>BOCAL ELIPTICO - SGSD 277</t>
  </si>
  <si>
    <t>COLARINHO 250MM P/ GFL 100 MM (MP3444)</t>
  </si>
  <si>
    <t>ARO DE ARREMATE 60MM ( MP 140 X 0,80 )</t>
  </si>
  <si>
    <t>ARO DE ARREMATE 80MM (MP 4155)</t>
  </si>
  <si>
    <t>ARO DE ARREMATE 100MM (MP 241)</t>
  </si>
  <si>
    <t>ARO DE ARREMATE 126MM (MP 226)</t>
  </si>
  <si>
    <t>ARO DE ARREMATE 130MM (MP 226)</t>
  </si>
  <si>
    <t>COLARINHO 250MM P/ GFL 125 MM (MP 3484)</t>
  </si>
  <si>
    <t>COLARINHO 250MM P/ GFL 150 MM (MP 3720)</t>
  </si>
  <si>
    <t>COLARINHO 50MM P/ GFM 100 MM (MP 241)</t>
  </si>
  <si>
    <t>COLARINHO 50MM P/ GFM 125 MM (MP 241)</t>
  </si>
  <si>
    <t>COLARINHO 50MM P/ GFM 150 MM (MP 1294)</t>
  </si>
  <si>
    <t>ADAPTADOR DE 8" P/ 6" (MP 275)</t>
  </si>
  <si>
    <t>CARCAÇA ACI 100 - 133 ( MINI ) (MP 201 E 206)</t>
  </si>
  <si>
    <t>BOCAL ELIPTICO - SGSD 317</t>
  </si>
  <si>
    <t>ADAPTADOR DE 6" P/ 4" (MP 226)</t>
  </si>
  <si>
    <t>ADAPTADOR DE 6" P/ 5" (MP 231)</t>
  </si>
  <si>
    <t>CARCAÇA ACI 6"(ACI150) (MP 202 E 207)</t>
  </si>
  <si>
    <t>CARCAÇA ACI 8"(ACI200) (MP 202 E 207)</t>
  </si>
  <si>
    <t>CARCAÇA ACI 10"(ACI250) (MP 220 E 202)</t>
  </si>
  <si>
    <t>CARCAÇA ENTRADA ACI 12"(ACI315) (MP 221 E 222)</t>
  </si>
  <si>
    <t>CARCAÇA SAIDA ACI 12"(ACI315) (MP 222)</t>
  </si>
  <si>
    <t>ARO DE ARREMATE 150MM (MP 242)</t>
  </si>
  <si>
    <t>CARCAÇA ACI 14"(ACI355) (MP 224 E 225)</t>
  </si>
  <si>
    <t xml:space="preserve">Barddal </t>
  </si>
  <si>
    <t>Cod. Produto</t>
  </si>
  <si>
    <t>Ref. Produto</t>
  </si>
  <si>
    <t>Des. Produto</t>
  </si>
  <si>
    <t>Cod. For.</t>
  </si>
  <si>
    <t>Vlr. Compra</t>
  </si>
  <si>
    <t>MODELAGEM CARCACA ACI (TRANS)</t>
  </si>
  <si>
    <t>MODELAGEM CARCACA ACI (TRANSP</t>
  </si>
  <si>
    <t>MODELAGEM CARCACA ACI (TRANS</t>
  </si>
  <si>
    <t>Conserto da Modelacao ( Adaptador 150mm para 125mm)</t>
  </si>
  <si>
    <t>Conserto da Modelacao ( Adaptador 150mm para 100mm)</t>
  </si>
  <si>
    <t>Conserto da Modelacao ( Aro para motor 315 MM )</t>
  </si>
  <si>
    <t>FURACAO DE CENTRO COLARINHO 200MM P/ GFL 150 MM</t>
  </si>
  <si>
    <t>FURACAO DE CENTRO COLARINHO 200MM P/ GFL 100 MM</t>
  </si>
  <si>
    <t>CARCAÇA ENTRADA ACI 4"(ACI100) (MP 188)</t>
  </si>
  <si>
    <t>CARCAÇA SAÍDA ACI 4"(ACI100) (MP 188)</t>
  </si>
  <si>
    <t>ADAPTADOR DE 100MM P/ 40MM</t>
  </si>
  <si>
    <t>CUPULA 400 MM</t>
  </si>
  <si>
    <t>BOCAL ELIPTICO - SGSD 277 - PP AZ RAL 5007</t>
  </si>
  <si>
    <t>BOCAL ELIPTICO - SGSD 277 - PUV AZ RAL 5007</t>
  </si>
  <si>
    <t>BOCAL DE ASPIRAÇÃO ELIPTICO - TITAN SR 200</t>
  </si>
  <si>
    <t>BOCAL DE ASPIRAÇÃO ELIPTICO - TITAN SR 250</t>
  </si>
  <si>
    <t>BOCAL DE ASPIRAÇÃO ELIPTICO - TITAN SR 315</t>
  </si>
  <si>
    <t>BOCAL DE ASPIRAÇÃO ELIPTICO - TITAN SR 355</t>
  </si>
  <si>
    <t>BOCAL DE ASPIRAÇÃO ELIPTICO - TITAN SR 400</t>
  </si>
  <si>
    <t>BOCAL DE ASPIRAÇÃO ELIPTICO - TITAN LD/LS 560</t>
  </si>
  <si>
    <t>BOCAL ROTOR ELIPTICO - TITAN LD/LS 560</t>
  </si>
  <si>
    <t>FERRAMENTA REPUXO - BOCAL ROTOR ELIPTICO - TITAN LD/LS 560</t>
  </si>
  <si>
    <t>PROT - BOCAL ELIPTICO - CL 381/381</t>
  </si>
  <si>
    <t>CARCAÇA ENTRADA ACI 14"(ACI355) (MP 225 )</t>
  </si>
  <si>
    <t>CARCAÇA SAIDA ACI 14"(ACI355) (MP 224)</t>
  </si>
  <si>
    <t>CARCAÇA ACI 14"(ACI355) (MP 224 E 225) - MOTOR CÓD.26284</t>
  </si>
  <si>
    <t>PROT - BOCAL ELIPTICO - CL 457/486</t>
  </si>
  <si>
    <t>CARCAÇA ACI 125 (2X MP207)</t>
  </si>
  <si>
    <t>CARCAÇA ACI 150 (2X MP 220)</t>
  </si>
  <si>
    <t>CARCAÇA ACI 200 (MP 3175 E MP 3176)</t>
  </si>
  <si>
    <t>ARO ACI 200 (MP 2569)</t>
  </si>
  <si>
    <t>BOCAL ELIPTICO - CL 457/486</t>
  </si>
  <si>
    <t>BOCAL ELIPTICO - SGSD 377</t>
  </si>
  <si>
    <t>*COLARINHO 200MM P/ GFL 100 MM</t>
  </si>
  <si>
    <t>*COLARINHO 200MM P/ GFL 125 MM</t>
  </si>
  <si>
    <t>*COLARINHO 200MM P/ GFL 150 MM</t>
  </si>
  <si>
    <t>CONJUNTO CARCAÇA SPLITVENT 4" (MP: 1X4155 -1 X 4156-1X231)</t>
  </si>
  <si>
    <t>ARO DE ACABAMENTO SPLITVENT (PINTURA BRANCA) - (MP. 1X 4156)</t>
  </si>
  <si>
    <t>FLANGE ALUMINIO 6"</t>
  </si>
  <si>
    <t>VENT. RADICAL AC- 230 VAC (CÓD. R4E400RO0901)</t>
  </si>
  <si>
    <t>CONJUNTO CARCAÇA SPLITVENT 4"(1X 7404 - 1X 7405)</t>
  </si>
  <si>
    <t>TAMPA FILTRO CARCAÇA SPLITVENT 4"( MP 1X4155)</t>
  </si>
  <si>
    <t>TUBO DE ACOPLAMENTO CARCAÇA SPLITVENT 4"( MP 1X231)</t>
  </si>
  <si>
    <t>TUBO GRADE CARCAÇA SPLITVENT 4" (MP: 4156)</t>
  </si>
  <si>
    <t>*CARCAÇA ACI 12"(ACI315) (MP 221 E 222)</t>
  </si>
  <si>
    <t>*ARO FH 150 (MP 231)</t>
  </si>
  <si>
    <t>*ARO FH 315/250 (MP 243)</t>
  </si>
  <si>
    <t>*ARO FH 200 (MP 242)</t>
  </si>
  <si>
    <t>*ARO FH 400 (MP 271)</t>
  </si>
  <si>
    <t>*ARO FH 355 (MP 250)</t>
  </si>
  <si>
    <t>*ARO FH 125/100 (MP 241)</t>
  </si>
  <si>
    <t xml:space="preserve">Aliança </t>
  </si>
  <si>
    <t>Saving</t>
  </si>
  <si>
    <t>Saving Total</t>
  </si>
  <si>
    <t>Consumo 12 meses</t>
  </si>
  <si>
    <t>Média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</si>
</sst>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7" formatCode="0.00000"/>
  </numFmts>
  <fonts count="10">
    <font>
      <sz val="11"/>
      <name val="Calibri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7"/>
      <color rgb="FF000000"/>
      <name val="Tahoma"/>
      <family val="2"/>
    </font>
    <font>
      <sz val="7"/>
      <color rgb="FF0000C8"/>
      <name val="Tahoma"/>
      <family val="2"/>
    </font>
    <font>
      <sz val="11"/>
      <name val="Calibri"/>
      <family val="2"/>
    </font>
    <font>
      <sz val="7.5"/>
      <color rgb="FF000000"/>
      <name val="Tahoma"/>
      <family val="2"/>
    </font>
    <font>
      <b/>
      <sz val="7.5"/>
      <color rgb="FF000000"/>
      <name val="Tahoma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FED6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/>
    <xf numFmtId="0" fontId="1" fillId="0" borderId="0"/>
    <xf numFmtId="44" fontId="9" fillId="0" borderId="0" applyFont="0" applyFill="0" applyBorder="0" applyAlignment="0" applyProtection="0"/>
  </cellStyleXfs>
  <cellXfs count="30">
    <xf numFmtId="0" fontId="0" fillId="0" borderId="0" xfId="0">
      <alignment vertical="center"/>
    </xf>
    <xf numFmtId="49" fontId="2" fillId="0" borderId="0" xfId="0" applyNumberFormat="1" applyFont="1" applyAlignment="1"/>
    <xf numFmtId="2" fontId="2" fillId="0" borderId="0" xfId="0" applyNumberFormat="1" applyFont="1" applyAlignment="1"/>
    <xf numFmtId="0" fontId="3" fillId="3" borderId="1" xfId="0" applyFont="1" applyFill="1" applyBorder="1" applyAlignment="1">
      <alignment horizontal="left" vertical="top"/>
    </xf>
    <xf numFmtId="0" fontId="6" fillId="2" borderId="1" xfId="2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left" vertical="top"/>
    </xf>
    <xf numFmtId="0" fontId="7" fillId="4" borderId="1" xfId="2" applyFont="1" applyFill="1" applyBorder="1" applyAlignment="1">
      <alignment vertical="center"/>
    </xf>
    <xf numFmtId="164" fontId="6" fillId="2" borderId="1" xfId="2" applyNumberFormat="1" applyFont="1" applyFill="1" applyBorder="1" applyAlignment="1">
      <alignment horizontal="right" vertical="center" wrapText="1"/>
    </xf>
    <xf numFmtId="164" fontId="6" fillId="3" borderId="1" xfId="2" applyNumberFormat="1" applyFont="1" applyFill="1" applyBorder="1" applyAlignment="1">
      <alignment horizontal="right" vertical="top"/>
    </xf>
    <xf numFmtId="164" fontId="7" fillId="4" borderId="1" xfId="2" applyNumberFormat="1" applyFont="1" applyFill="1" applyBorder="1" applyAlignment="1">
      <alignment horizontal="right" vertical="center"/>
    </xf>
    <xf numFmtId="0" fontId="2" fillId="0" borderId="0" xfId="0" applyFont="1" applyAlignment="1"/>
    <xf numFmtId="164" fontId="2" fillId="5" borderId="2" xfId="0" applyNumberFormat="1" applyFont="1" applyFill="1" applyBorder="1" applyAlignment="1"/>
    <xf numFmtId="164" fontId="2" fillId="0" borderId="2" xfId="0" applyNumberFormat="1" applyFont="1" applyBorder="1" applyAlignment="1"/>
    <xf numFmtId="164" fontId="2" fillId="0" borderId="0" xfId="0" applyNumberFormat="1" applyFont="1" applyAlignment="1"/>
    <xf numFmtId="164" fontId="2" fillId="0" borderId="3" xfId="0" applyNumberFormat="1" applyFont="1" applyBorder="1" applyAlignment="1"/>
    <xf numFmtId="164" fontId="2" fillId="5" borderId="3" xfId="0" applyNumberFormat="1" applyFont="1" applyFill="1" applyBorder="1" applyAlignment="1"/>
    <xf numFmtId="0" fontId="8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44" fontId="2" fillId="0" borderId="0" xfId="3" applyFont="1" applyAlignment="1"/>
    <xf numFmtId="44" fontId="2" fillId="0" borderId="2" xfId="3" applyFont="1" applyBorder="1" applyAlignment="1"/>
    <xf numFmtId="0" fontId="8" fillId="0" borderId="2" xfId="0" applyFont="1" applyBorder="1" applyAlignment="1"/>
    <xf numFmtId="44" fontId="8" fillId="0" borderId="2" xfId="3" applyFont="1" applyBorder="1" applyAlignment="1"/>
    <xf numFmtId="1" fontId="2" fillId="0" borderId="0" xfId="0" applyNumberFormat="1" applyFont="1" applyAlignment="1"/>
    <xf numFmtId="9" fontId="2" fillId="0" borderId="0" xfId="1" applyFont="1" applyAlignment="1"/>
    <xf numFmtId="167" fontId="2" fillId="0" borderId="0" xfId="0" applyNumberFormat="1" applyFont="1" applyAlignment="1"/>
    <xf numFmtId="1" fontId="2" fillId="0" borderId="0" xfId="1" applyNumberFormat="1" applyFont="1" applyAlignment="1"/>
    <xf numFmtId="44" fontId="8" fillId="0" borderId="0" xfId="3" applyFont="1" applyBorder="1" applyAlignment="1"/>
  </cellXfs>
  <cellStyles count="4">
    <cellStyle name="Moeda" xfId="3" builtinId="4"/>
    <cellStyle name="Normal" xfId="0" builtinId="0"/>
    <cellStyle name="Normal 2" xfId="2" xr:uid="{35110B3C-B067-4CA7-8A96-56ADC6C4A278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workbookViewId="0">
      <selection activeCell="D24" sqref="D24"/>
    </sheetView>
  </sheetViews>
  <sheetFormatPr defaultColWidth="9.109375" defaultRowHeight="14.4"/>
  <cols>
    <col min="1" max="1" width="5.6640625" style="1" bestFit="1" customWidth="1"/>
    <col min="2" max="2" width="35.5546875" style="1" customWidth="1"/>
    <col min="3" max="3" width="18" style="13" customWidth="1"/>
    <col min="4" max="4" width="16.44140625" style="10" customWidth="1"/>
    <col min="5" max="5" width="17.33203125" style="10" bestFit="1" customWidth="1"/>
    <col min="6" max="6" width="14.5546875" style="1" customWidth="1"/>
    <col min="7" max="7" width="14.109375" style="1" bestFit="1" customWidth="1"/>
    <col min="8" max="8" width="11.109375" style="1" bestFit="1" customWidth="1"/>
    <col min="9" max="16384" width="9.109375" style="1"/>
  </cols>
  <sheetData>
    <row r="1" spans="1:15">
      <c r="A1" s="18" t="s">
        <v>0</v>
      </c>
      <c r="B1" s="18" t="s">
        <v>1</v>
      </c>
      <c r="C1" s="20" t="s">
        <v>26</v>
      </c>
      <c r="D1" s="16" t="s">
        <v>83</v>
      </c>
      <c r="E1" s="16" t="s">
        <v>86</v>
      </c>
      <c r="F1" s="19" t="s">
        <v>84</v>
      </c>
      <c r="G1" s="2"/>
      <c r="H1" s="2"/>
      <c r="I1" s="2"/>
      <c r="J1" s="2" t="s">
        <v>87</v>
      </c>
      <c r="K1" s="2"/>
      <c r="L1" s="2"/>
      <c r="M1" s="2"/>
      <c r="N1" s="2"/>
      <c r="O1" s="2"/>
    </row>
    <row r="2" spans="1:15">
      <c r="A2" s="3">
        <v>1953</v>
      </c>
      <c r="B2" s="3" t="s">
        <v>11</v>
      </c>
      <c r="C2" s="12">
        <v>3.8</v>
      </c>
      <c r="D2" s="14">
        <f>_xlfn.XLOOKUP(A2,Planilha2!A:A,Planilha2!E:E,0,0)</f>
        <v>3.81</v>
      </c>
      <c r="E2" s="17">
        <v>1418</v>
      </c>
      <c r="F2" s="22">
        <f>(C2*E2)-(D2*E2)</f>
        <v>-14.180000000000291</v>
      </c>
      <c r="G2" s="2"/>
      <c r="H2" s="28"/>
      <c r="I2" s="26"/>
      <c r="J2" s="2">
        <f>E2/$E$24</f>
        <v>0.13546045089797479</v>
      </c>
      <c r="K2" s="2">
        <f>J2*C2</f>
        <v>0.51474971341230413</v>
      </c>
      <c r="L2" s="26"/>
      <c r="M2" s="2"/>
      <c r="N2" s="2"/>
      <c r="O2" s="2"/>
    </row>
    <row r="3" spans="1:15">
      <c r="A3" s="3">
        <v>331</v>
      </c>
      <c r="B3" s="3" t="s">
        <v>17</v>
      </c>
      <c r="C3" s="12">
        <v>5.2</v>
      </c>
      <c r="D3" s="14">
        <f>_xlfn.XLOOKUP(A3,Planilha2!A:A,Planilha2!E:E,0,0)</f>
        <v>5.65</v>
      </c>
      <c r="E3" s="17">
        <v>1300</v>
      </c>
      <c r="F3" s="22">
        <f t="shared" ref="F3:F22" si="0">(C3*E3)-(D3*E3)</f>
        <v>-585.00000000000091</v>
      </c>
      <c r="G3" s="2"/>
      <c r="H3" s="28"/>
      <c r="I3" s="26"/>
      <c r="J3" s="2">
        <f t="shared" ref="J3:J22" si="1">E3/$E$24</f>
        <v>0.12418800152846771</v>
      </c>
      <c r="K3" s="2">
        <f t="shared" ref="K3:K22" si="2">J3*C3</f>
        <v>0.64577760794803207</v>
      </c>
      <c r="L3" s="26"/>
      <c r="M3" s="2"/>
      <c r="N3" s="2"/>
      <c r="O3" s="2"/>
    </row>
    <row r="4" spans="1:15">
      <c r="A4" s="3">
        <v>1781</v>
      </c>
      <c r="B4" s="3" t="s">
        <v>3</v>
      </c>
      <c r="C4" s="12">
        <v>10.5</v>
      </c>
      <c r="D4" s="15">
        <f>_xlfn.XLOOKUP(A4,Planilha2!A:A,Planilha2!E:E,0,0)</f>
        <v>9.26</v>
      </c>
      <c r="E4" s="17">
        <v>1168</v>
      </c>
      <c r="F4" s="22">
        <f t="shared" si="0"/>
        <v>1448.3199999999997</v>
      </c>
      <c r="G4" s="2"/>
      <c r="H4" s="28"/>
      <c r="I4" s="26"/>
      <c r="J4" s="2">
        <f t="shared" si="1"/>
        <v>0.11157814291173099</v>
      </c>
      <c r="K4" s="2">
        <f t="shared" si="2"/>
        <v>1.1715705005731754</v>
      </c>
      <c r="L4" s="26"/>
      <c r="M4" s="2"/>
      <c r="N4" s="2"/>
      <c r="O4" s="2"/>
    </row>
    <row r="5" spans="1:15">
      <c r="A5" s="3">
        <v>359</v>
      </c>
      <c r="B5" s="3" t="s">
        <v>18</v>
      </c>
      <c r="C5" s="11">
        <v>6</v>
      </c>
      <c r="D5" s="14">
        <f>_xlfn.XLOOKUP(A5,Planilha2!A:A,Planilha2!E:E,0,0)</f>
        <v>6.22</v>
      </c>
      <c r="E5" s="17">
        <v>818</v>
      </c>
      <c r="F5" s="22">
        <f t="shared" si="0"/>
        <v>-179.96000000000004</v>
      </c>
      <c r="G5" s="2"/>
      <c r="H5" s="28"/>
      <c r="I5" s="26"/>
      <c r="J5" s="2">
        <f t="shared" si="1"/>
        <v>7.8142911730989681E-2</v>
      </c>
      <c r="K5" s="2">
        <f t="shared" si="2"/>
        <v>0.46885747038593806</v>
      </c>
      <c r="L5" s="26"/>
      <c r="M5" s="2"/>
      <c r="N5" s="2"/>
      <c r="O5" s="2"/>
    </row>
    <row r="6" spans="1:15">
      <c r="A6" s="3">
        <v>1955</v>
      </c>
      <c r="B6" s="3" t="s">
        <v>13</v>
      </c>
      <c r="C6" s="12">
        <v>7</v>
      </c>
      <c r="D6" s="15">
        <f>_xlfn.XLOOKUP(A6,Planilha2!A:A,Planilha2!E:E,0,0)</f>
        <v>4.93</v>
      </c>
      <c r="E6" s="17">
        <v>402</v>
      </c>
      <c r="F6" s="22">
        <f t="shared" si="0"/>
        <v>832.1400000000001</v>
      </c>
      <c r="G6" s="2"/>
      <c r="H6" s="28"/>
      <c r="I6" s="26"/>
      <c r="J6" s="2">
        <f t="shared" si="1"/>
        <v>3.8402751241880015E-2</v>
      </c>
      <c r="K6" s="2">
        <f t="shared" si="2"/>
        <v>0.26881925869316009</v>
      </c>
      <c r="L6" s="26"/>
      <c r="M6" s="2"/>
      <c r="N6" s="2"/>
      <c r="O6" s="2"/>
    </row>
    <row r="7" spans="1:15">
      <c r="A7" s="3">
        <v>6385</v>
      </c>
      <c r="B7" s="3" t="s">
        <v>22</v>
      </c>
      <c r="C7" s="11">
        <v>23</v>
      </c>
      <c r="D7" s="14">
        <f>_xlfn.XLOOKUP(A7,Planilha2!A:A,Planilha2!E:E,0,0)</f>
        <v>24.95</v>
      </c>
      <c r="E7" s="17">
        <v>372</v>
      </c>
      <c r="F7" s="22">
        <f t="shared" si="0"/>
        <v>-725.39999999999964</v>
      </c>
      <c r="G7" s="2"/>
      <c r="H7" s="28"/>
      <c r="I7" s="26"/>
      <c r="J7" s="2">
        <f t="shared" si="1"/>
        <v>3.5536874283530757E-2</v>
      </c>
      <c r="K7" s="2">
        <f t="shared" si="2"/>
        <v>0.81734810852120743</v>
      </c>
      <c r="L7" s="26"/>
      <c r="M7" s="2"/>
      <c r="N7" s="2"/>
      <c r="O7" s="2"/>
    </row>
    <row r="8" spans="1:15">
      <c r="A8" s="3">
        <v>6538</v>
      </c>
      <c r="B8" s="3" t="s">
        <v>23</v>
      </c>
      <c r="C8" s="11">
        <v>22</v>
      </c>
      <c r="D8" s="14">
        <f>_xlfn.XLOOKUP(A8,Planilha2!A:A,Planilha2!E:E,0,0)</f>
        <v>24.93</v>
      </c>
      <c r="E8" s="17">
        <v>384</v>
      </c>
      <c r="F8" s="22">
        <f t="shared" si="0"/>
        <v>-1125.119999999999</v>
      </c>
      <c r="G8" s="2"/>
      <c r="H8" s="28"/>
      <c r="I8" s="26"/>
      <c r="J8" s="2">
        <f t="shared" si="1"/>
        <v>3.668322506687046E-2</v>
      </c>
      <c r="K8" s="2">
        <f t="shared" si="2"/>
        <v>0.80703095147115012</v>
      </c>
      <c r="L8" s="26"/>
      <c r="M8" s="2"/>
      <c r="N8" s="2"/>
      <c r="O8" s="2"/>
    </row>
    <row r="9" spans="1:15">
      <c r="A9" s="3">
        <v>1989</v>
      </c>
      <c r="B9" s="3" t="s">
        <v>14</v>
      </c>
      <c r="C9" s="11">
        <v>7.9</v>
      </c>
      <c r="D9" s="14">
        <f>_xlfn.XLOOKUP(A9,Planilha2!A:A,Planilha2!E:E,0,0)</f>
        <v>9.2100000000000009</v>
      </c>
      <c r="E9" s="17">
        <v>624</v>
      </c>
      <c r="F9" s="22">
        <f t="shared" si="0"/>
        <v>-817.44000000000051</v>
      </c>
      <c r="G9" s="2"/>
      <c r="H9" s="28"/>
      <c r="I9" s="26"/>
      <c r="J9" s="2">
        <f t="shared" si="1"/>
        <v>5.9610240733664499E-2</v>
      </c>
      <c r="K9" s="2">
        <f t="shared" si="2"/>
        <v>0.47092090179594959</v>
      </c>
      <c r="L9" s="26"/>
      <c r="M9" s="2"/>
      <c r="N9" s="2"/>
      <c r="O9" s="2"/>
    </row>
    <row r="10" spans="1:15">
      <c r="A10" s="3">
        <v>500</v>
      </c>
      <c r="B10" s="3" t="s">
        <v>21</v>
      </c>
      <c r="C10" s="11">
        <v>19.5</v>
      </c>
      <c r="D10" s="14">
        <f>_xlfn.XLOOKUP(A10,Planilha2!A:A,Planilha2!E:E,0,0)</f>
        <v>45.76</v>
      </c>
      <c r="E10" s="17">
        <v>396</v>
      </c>
      <c r="F10" s="22">
        <f t="shared" si="0"/>
        <v>-10398.959999999999</v>
      </c>
      <c r="G10" s="2"/>
      <c r="H10" s="28"/>
      <c r="I10" s="26"/>
      <c r="J10" s="2">
        <f t="shared" si="1"/>
        <v>3.7829575850210163E-2</v>
      </c>
      <c r="K10" s="2">
        <f t="shared" si="2"/>
        <v>0.7376767290790982</v>
      </c>
      <c r="L10" s="26"/>
      <c r="M10" s="2"/>
      <c r="N10" s="2"/>
      <c r="O10" s="2"/>
    </row>
    <row r="11" spans="1:15">
      <c r="A11" s="3">
        <v>499</v>
      </c>
      <c r="B11" s="3" t="s">
        <v>20</v>
      </c>
      <c r="C11" s="11">
        <v>23.5</v>
      </c>
      <c r="D11" s="14">
        <f>_xlfn.XLOOKUP(A11,Planilha2!A:A,Planilha2!E:E,0,0)</f>
        <v>41.22</v>
      </c>
      <c r="E11" s="17">
        <v>492</v>
      </c>
      <c r="F11" s="22">
        <f t="shared" si="0"/>
        <v>-8718.239999999998</v>
      </c>
      <c r="G11" s="2"/>
      <c r="H11" s="28"/>
      <c r="I11" s="26"/>
      <c r="J11" s="2">
        <f t="shared" si="1"/>
        <v>4.700038211692778E-2</v>
      </c>
      <c r="K11" s="2">
        <f t="shared" si="2"/>
        <v>1.1045089797478029</v>
      </c>
      <c r="L11" s="26"/>
      <c r="M11" s="2"/>
      <c r="N11" s="2"/>
      <c r="O11" s="2"/>
    </row>
    <row r="12" spans="1:15">
      <c r="A12" s="3">
        <v>1847</v>
      </c>
      <c r="B12" s="3" t="s">
        <v>6</v>
      </c>
      <c r="C12" s="12">
        <v>3</v>
      </c>
      <c r="D12" s="15">
        <f>_xlfn.XLOOKUP(A12,Planilha2!A:A,Planilha2!E:E,0,0)</f>
        <v>1.78</v>
      </c>
      <c r="E12" s="17">
        <v>1144</v>
      </c>
      <c r="F12" s="22">
        <f t="shared" si="0"/>
        <v>1395.68</v>
      </c>
      <c r="G12" s="2"/>
      <c r="H12" s="28"/>
      <c r="I12" s="26"/>
      <c r="J12" s="2">
        <f t="shared" si="1"/>
        <v>0.10928544134505158</v>
      </c>
      <c r="K12" s="2">
        <f t="shared" si="2"/>
        <v>0.32785632403515474</v>
      </c>
      <c r="L12" s="26"/>
      <c r="M12" s="2"/>
      <c r="N12" s="2"/>
      <c r="O12" s="2"/>
    </row>
    <row r="13" spans="1:15">
      <c r="A13" s="3">
        <v>1845</v>
      </c>
      <c r="B13" s="3" t="s">
        <v>5</v>
      </c>
      <c r="C13" s="11">
        <v>2.5</v>
      </c>
      <c r="D13" s="14">
        <f>_xlfn.XLOOKUP(A13,Planilha2!A:A,Planilha2!E:E,0,0)</f>
        <v>2.58</v>
      </c>
      <c r="E13" s="17">
        <v>250</v>
      </c>
      <c r="F13" s="22">
        <f t="shared" si="0"/>
        <v>-20</v>
      </c>
      <c r="G13" s="2"/>
      <c r="H13" s="28"/>
      <c r="I13" s="26"/>
      <c r="J13" s="2">
        <f t="shared" si="1"/>
        <v>2.388230798624379E-2</v>
      </c>
      <c r="K13" s="2">
        <f t="shared" si="2"/>
        <v>5.9705769965609473E-2</v>
      </c>
      <c r="L13" s="26"/>
      <c r="M13" s="2"/>
      <c r="N13" s="2"/>
      <c r="O13" s="2"/>
    </row>
    <row r="14" spans="1:15">
      <c r="A14" s="3">
        <v>498</v>
      </c>
      <c r="B14" s="3" t="s">
        <v>19</v>
      </c>
      <c r="C14" s="11">
        <v>18.5</v>
      </c>
      <c r="D14" s="14">
        <f>_xlfn.XLOOKUP(A14,Planilha2!A:A,Planilha2!E:E,0,0)</f>
        <v>38.96</v>
      </c>
      <c r="E14" s="17">
        <v>534</v>
      </c>
      <c r="F14" s="22">
        <f t="shared" si="0"/>
        <v>-10925.64</v>
      </c>
      <c r="G14" s="2"/>
      <c r="H14" s="28"/>
      <c r="I14" s="26"/>
      <c r="J14" s="2">
        <f t="shared" si="1"/>
        <v>5.1012609858616734E-2</v>
      </c>
      <c r="K14" s="2">
        <f t="shared" si="2"/>
        <v>0.94373328238440957</v>
      </c>
      <c r="L14" s="26"/>
      <c r="M14" s="2"/>
      <c r="N14" s="2"/>
      <c r="O14" s="2"/>
    </row>
    <row r="15" spans="1:15">
      <c r="A15" s="3">
        <v>894</v>
      </c>
      <c r="B15" s="3" t="s">
        <v>25</v>
      </c>
      <c r="C15" s="11">
        <v>50</v>
      </c>
      <c r="D15" s="14">
        <f>_xlfn.XLOOKUP(A15,Planilha2!A:A,Planilha2!E:E,0,0)</f>
        <v>84.86</v>
      </c>
      <c r="E15" s="17">
        <v>216</v>
      </c>
      <c r="F15" s="22">
        <f t="shared" si="0"/>
        <v>-7529.7599999999984</v>
      </c>
      <c r="G15" s="2"/>
      <c r="H15" s="28"/>
      <c r="I15" s="26"/>
      <c r="J15" s="2">
        <f t="shared" si="1"/>
        <v>2.0634314100114636E-2</v>
      </c>
      <c r="K15" s="2">
        <f t="shared" si="2"/>
        <v>1.0317157050057317</v>
      </c>
      <c r="L15" s="26"/>
      <c r="M15" s="2"/>
      <c r="N15" s="2"/>
      <c r="O15" s="2"/>
    </row>
    <row r="16" spans="1:15">
      <c r="A16" s="3">
        <v>1844</v>
      </c>
      <c r="B16" s="3" t="s">
        <v>4</v>
      </c>
      <c r="C16" s="11">
        <v>2.5</v>
      </c>
      <c r="D16" s="14">
        <f>_xlfn.XLOOKUP(A16,Planilha2!A:A,Planilha2!E:E,0,0)</f>
        <v>2.58</v>
      </c>
      <c r="E16" s="17">
        <v>516</v>
      </c>
      <c r="F16" s="22">
        <f t="shared" si="0"/>
        <v>-41.279999999999973</v>
      </c>
      <c r="G16" s="2"/>
      <c r="H16" s="28"/>
      <c r="I16" s="26"/>
      <c r="J16" s="2">
        <f t="shared" si="1"/>
        <v>4.9293083683607186E-2</v>
      </c>
      <c r="K16" s="2">
        <f t="shared" si="2"/>
        <v>0.12323270920901797</v>
      </c>
      <c r="L16" s="26"/>
      <c r="M16" s="2"/>
      <c r="N16" s="2"/>
      <c r="O16" s="2"/>
    </row>
    <row r="17" spans="1:15">
      <c r="A17" s="3">
        <v>1848</v>
      </c>
      <c r="B17" s="3" t="s">
        <v>7</v>
      </c>
      <c r="C17" s="11">
        <v>3.2</v>
      </c>
      <c r="D17" s="14">
        <f>_xlfn.XLOOKUP(A17,Planilha2!A:A,Planilha2!E:E,0,0)</f>
        <v>3.42</v>
      </c>
      <c r="E17" s="17">
        <v>18</v>
      </c>
      <c r="F17" s="22">
        <f t="shared" si="0"/>
        <v>-3.9600000000000009</v>
      </c>
      <c r="G17" s="2"/>
      <c r="H17" s="28"/>
      <c r="I17" s="26"/>
      <c r="J17" s="2">
        <f t="shared" si="1"/>
        <v>1.7195261750095529E-3</v>
      </c>
      <c r="K17" s="2">
        <f t="shared" si="2"/>
        <v>5.5024837600305696E-3</v>
      </c>
      <c r="L17" s="26"/>
      <c r="M17" s="2"/>
      <c r="N17" s="2"/>
      <c r="O17" s="2"/>
    </row>
    <row r="18" spans="1:15">
      <c r="A18" s="3">
        <v>10418</v>
      </c>
      <c r="B18" s="3" t="s">
        <v>2</v>
      </c>
      <c r="C18" s="11">
        <v>6.5</v>
      </c>
      <c r="D18" s="14">
        <f>_xlfn.XLOOKUP(A18,Planilha2!A:A,Planilha2!E:E,0,0)</f>
        <v>7.44</v>
      </c>
      <c r="E18" s="17">
        <v>72</v>
      </c>
      <c r="F18" s="22">
        <f t="shared" si="0"/>
        <v>-67.680000000000064</v>
      </c>
      <c r="G18" s="2"/>
      <c r="H18" s="28"/>
      <c r="I18" s="26"/>
      <c r="J18" s="2">
        <f t="shared" si="1"/>
        <v>6.8781047000382118E-3</v>
      </c>
      <c r="K18" s="2">
        <f t="shared" si="2"/>
        <v>4.4707680550248374E-2</v>
      </c>
      <c r="L18" s="26"/>
      <c r="M18" s="2"/>
      <c r="N18" s="2"/>
      <c r="O18" s="2"/>
    </row>
    <row r="19" spans="1:15">
      <c r="A19" s="3">
        <v>665</v>
      </c>
      <c r="B19" s="3" t="s">
        <v>24</v>
      </c>
      <c r="C19" s="11">
        <v>4.5</v>
      </c>
      <c r="D19" s="14">
        <f>_xlfn.XLOOKUP(A19,Planilha2!A:A,Planilha2!E:E,0,0)</f>
        <v>4.7300000000000004</v>
      </c>
      <c r="E19" s="17">
        <v>38</v>
      </c>
      <c r="F19" s="22">
        <f t="shared" si="0"/>
        <v>-8.7400000000000091</v>
      </c>
      <c r="G19" s="2"/>
      <c r="H19" s="28"/>
      <c r="I19" s="26"/>
      <c r="J19" s="2">
        <f t="shared" si="1"/>
        <v>3.6301108139090562E-3</v>
      </c>
      <c r="K19" s="2">
        <f t="shared" si="2"/>
        <v>1.6335498662590753E-2</v>
      </c>
      <c r="L19" s="26"/>
      <c r="M19" s="2"/>
      <c r="N19" s="2"/>
      <c r="O19" s="2"/>
    </row>
    <row r="20" spans="1:15">
      <c r="A20" s="3">
        <v>1952</v>
      </c>
      <c r="B20" s="3" t="s">
        <v>10</v>
      </c>
      <c r="C20" s="12">
        <v>14</v>
      </c>
      <c r="D20" s="15">
        <f>_xlfn.XLOOKUP(A20,Planilha2!A:A,Planilha2!E:E,0,0)</f>
        <v>13.98</v>
      </c>
      <c r="E20" s="17">
        <v>162</v>
      </c>
      <c r="F20" s="22">
        <f t="shared" si="0"/>
        <v>3.2399999999997817</v>
      </c>
      <c r="G20" s="2"/>
      <c r="H20" s="28"/>
      <c r="I20" s="26"/>
      <c r="J20" s="2">
        <f t="shared" si="1"/>
        <v>1.5475735575085976E-2</v>
      </c>
      <c r="K20" s="2">
        <f t="shared" si="2"/>
        <v>0.21666029805120368</v>
      </c>
      <c r="L20" s="26"/>
      <c r="M20" s="2"/>
      <c r="N20" s="2"/>
      <c r="O20" s="2"/>
    </row>
    <row r="21" spans="1:15">
      <c r="A21" s="3">
        <v>1954</v>
      </c>
      <c r="B21" s="3" t="s">
        <v>12</v>
      </c>
      <c r="C21" s="12">
        <v>6.5</v>
      </c>
      <c r="D21" s="15">
        <f>_xlfn.XLOOKUP(A21,Planilha2!A:A,Planilha2!E:E,0,0)</f>
        <v>6.21</v>
      </c>
      <c r="E21" s="17">
        <v>136</v>
      </c>
      <c r="F21" s="22">
        <f t="shared" si="0"/>
        <v>39.440000000000055</v>
      </c>
      <c r="G21" s="2"/>
      <c r="H21" s="28"/>
      <c r="I21" s="26"/>
      <c r="J21" s="2">
        <f t="shared" si="1"/>
        <v>1.2991975544516622E-2</v>
      </c>
      <c r="K21" s="2">
        <f t="shared" si="2"/>
        <v>8.444784103935804E-2</v>
      </c>
      <c r="L21" s="26"/>
      <c r="M21" s="2"/>
      <c r="N21" s="2"/>
      <c r="O21" s="2"/>
    </row>
    <row r="22" spans="1:15">
      <c r="A22" s="3">
        <v>1951</v>
      </c>
      <c r="B22" s="3" t="s">
        <v>9</v>
      </c>
      <c r="C22" s="11">
        <v>12</v>
      </c>
      <c r="D22" s="14">
        <f>_xlfn.XLOOKUP(A22,Planilha2!A:A,Planilha2!E:E,0,0)</f>
        <v>13.75</v>
      </c>
      <c r="E22" s="17">
        <v>8</v>
      </c>
      <c r="F22" s="22">
        <f t="shared" si="0"/>
        <v>-14</v>
      </c>
      <c r="G22" s="2"/>
      <c r="H22" s="28"/>
      <c r="I22" s="26"/>
      <c r="J22" s="2">
        <f t="shared" si="1"/>
        <v>7.6423385555980129E-4</v>
      </c>
      <c r="K22" s="2">
        <f t="shared" si="2"/>
        <v>9.1708062667176151E-3</v>
      </c>
      <c r="L22" s="26"/>
      <c r="M22" s="2"/>
      <c r="N22" s="2"/>
      <c r="O22" s="2"/>
    </row>
    <row r="23" spans="1:15">
      <c r="C23" s="13">
        <f>SUM(C2:C22)</f>
        <v>251.6</v>
      </c>
      <c r="E23" s="23" t="s">
        <v>85</v>
      </c>
      <c r="F23" s="24">
        <f>SUM(F2:F22)</f>
        <v>-37456.539999999994</v>
      </c>
      <c r="G23" s="29"/>
      <c r="H23" s="27"/>
      <c r="I23" s="2"/>
      <c r="J23" s="2"/>
      <c r="K23" s="2">
        <f>SUM(K2:K22)</f>
        <v>9.870328620557892</v>
      </c>
      <c r="L23" s="2"/>
      <c r="M23" s="2"/>
      <c r="N23" s="2"/>
      <c r="O23" s="2"/>
    </row>
    <row r="24" spans="1:15">
      <c r="C24" s="13">
        <v>9.8699999999999992</v>
      </c>
      <c r="D24" s="13">
        <v>6.29</v>
      </c>
      <c r="E24" s="25">
        <f>SUM(E2:E22)</f>
        <v>10468</v>
      </c>
      <c r="F24" s="21">
        <f>E24*D24</f>
        <v>65843.72</v>
      </c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D25" s="13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G26" s="2"/>
      <c r="H26" s="2"/>
      <c r="I26" s="2"/>
      <c r="J26" s="2"/>
      <c r="K26" s="2"/>
      <c r="L26" s="2"/>
      <c r="M26" s="2"/>
      <c r="N26" s="2"/>
      <c r="O26" s="2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9CC0-9118-48FE-BD88-B284AFBE39A7}">
  <dimension ref="A1:E77"/>
  <sheetViews>
    <sheetView workbookViewId="0">
      <selection sqref="A1:A1048576"/>
    </sheetView>
  </sheetViews>
  <sheetFormatPr defaultRowHeight="14.4"/>
  <sheetData>
    <row r="1" spans="1:5" ht="20.399999999999999">
      <c r="A1" s="4" t="s">
        <v>27</v>
      </c>
      <c r="B1" s="4" t="s">
        <v>28</v>
      </c>
      <c r="C1" s="4" t="s">
        <v>29</v>
      </c>
      <c r="D1" s="4" t="s">
        <v>30</v>
      </c>
      <c r="E1" s="7" t="s">
        <v>31</v>
      </c>
    </row>
    <row r="2" spans="1:5">
      <c r="A2" s="5">
        <v>1</v>
      </c>
      <c r="B2" s="5">
        <v>1</v>
      </c>
      <c r="C2" s="5" t="s">
        <v>32</v>
      </c>
      <c r="D2" s="5">
        <v>2897</v>
      </c>
      <c r="E2" s="8">
        <v>180</v>
      </c>
    </row>
    <row r="3" spans="1:5">
      <c r="A3" s="5">
        <v>11</v>
      </c>
      <c r="B3" s="5">
        <v>1</v>
      </c>
      <c r="C3" s="5" t="s">
        <v>33</v>
      </c>
      <c r="D3" s="5">
        <v>2897</v>
      </c>
      <c r="E3" s="8">
        <v>180</v>
      </c>
    </row>
    <row r="4" spans="1:5">
      <c r="A4" s="5">
        <v>100</v>
      </c>
      <c r="B4" s="5">
        <v>1</v>
      </c>
      <c r="C4" s="5" t="s">
        <v>34</v>
      </c>
      <c r="D4" s="5">
        <v>2897</v>
      </c>
      <c r="E4" s="8">
        <v>180</v>
      </c>
    </row>
    <row r="5" spans="1:5">
      <c r="A5" s="5">
        <v>1</v>
      </c>
      <c r="B5" s="5">
        <v>1</v>
      </c>
      <c r="C5" s="5" t="s">
        <v>35</v>
      </c>
      <c r="D5" s="5">
        <v>2897</v>
      </c>
      <c r="E5" s="8">
        <v>120</v>
      </c>
    </row>
    <row r="6" spans="1:5">
      <c r="A6" s="5">
        <v>2</v>
      </c>
      <c r="B6" s="5">
        <v>2</v>
      </c>
      <c r="C6" s="5" t="s">
        <v>36</v>
      </c>
      <c r="D6" s="5">
        <v>2897</v>
      </c>
      <c r="E6" s="8">
        <v>120</v>
      </c>
    </row>
    <row r="7" spans="1:5">
      <c r="A7" s="5">
        <v>3</v>
      </c>
      <c r="B7" s="5">
        <v>3</v>
      </c>
      <c r="C7" s="5" t="s">
        <v>37</v>
      </c>
      <c r="D7" s="5">
        <v>2897</v>
      </c>
      <c r="E7" s="8">
        <v>150</v>
      </c>
    </row>
    <row r="8" spans="1:5">
      <c r="A8" s="5">
        <v>4</v>
      </c>
      <c r="B8" s="5">
        <v>4</v>
      </c>
      <c r="C8" s="5" t="s">
        <v>38</v>
      </c>
      <c r="D8" s="5">
        <v>2897</v>
      </c>
      <c r="E8" s="8">
        <v>25</v>
      </c>
    </row>
    <row r="9" spans="1:5">
      <c r="A9" s="5">
        <v>5</v>
      </c>
      <c r="B9" s="5">
        <v>5</v>
      </c>
      <c r="C9" s="5" t="s">
        <v>39</v>
      </c>
      <c r="D9" s="5">
        <v>2897</v>
      </c>
      <c r="E9" s="8">
        <v>25</v>
      </c>
    </row>
    <row r="10" spans="1:5">
      <c r="A10" s="5">
        <v>10418</v>
      </c>
      <c r="B10" s="5">
        <v>10418</v>
      </c>
      <c r="C10" s="5" t="s">
        <v>2</v>
      </c>
      <c r="D10" s="5">
        <v>2897</v>
      </c>
      <c r="E10" s="8">
        <v>7.44</v>
      </c>
    </row>
    <row r="11" spans="1:5">
      <c r="A11" s="5">
        <v>10646</v>
      </c>
      <c r="B11" s="5">
        <v>10646</v>
      </c>
      <c r="C11" s="5" t="s">
        <v>40</v>
      </c>
      <c r="D11" s="5">
        <v>2897</v>
      </c>
      <c r="E11" s="8">
        <v>12.375</v>
      </c>
    </row>
    <row r="12" spans="1:5">
      <c r="A12" s="5">
        <v>10647</v>
      </c>
      <c r="B12" s="5">
        <v>10647</v>
      </c>
      <c r="C12" s="5" t="s">
        <v>41</v>
      </c>
      <c r="D12" s="5">
        <v>2897</v>
      </c>
      <c r="E12" s="8">
        <v>12.375</v>
      </c>
    </row>
    <row r="13" spans="1:5">
      <c r="A13" s="5">
        <v>1781</v>
      </c>
      <c r="B13" s="5">
        <v>1781</v>
      </c>
      <c r="C13" s="5" t="s">
        <v>3</v>
      </c>
      <c r="D13" s="5">
        <v>2897</v>
      </c>
      <c r="E13" s="8">
        <v>9.26</v>
      </c>
    </row>
    <row r="14" spans="1:5">
      <c r="A14" s="5">
        <v>1844</v>
      </c>
      <c r="B14" s="5">
        <v>1844</v>
      </c>
      <c r="C14" s="5" t="s">
        <v>4</v>
      </c>
      <c r="D14" s="5">
        <v>2897</v>
      </c>
      <c r="E14" s="8">
        <v>2.58</v>
      </c>
    </row>
    <row r="15" spans="1:5">
      <c r="A15" s="5">
        <v>1845</v>
      </c>
      <c r="B15" s="5">
        <v>1845</v>
      </c>
      <c r="C15" s="5" t="s">
        <v>5</v>
      </c>
      <c r="D15" s="5">
        <v>2897</v>
      </c>
      <c r="E15" s="8">
        <v>2.58</v>
      </c>
    </row>
    <row r="16" spans="1:5">
      <c r="A16" s="5">
        <v>1847</v>
      </c>
      <c r="B16" s="5">
        <v>1847</v>
      </c>
      <c r="C16" s="5" t="s">
        <v>6</v>
      </c>
      <c r="D16" s="5">
        <v>2897</v>
      </c>
      <c r="E16" s="8">
        <v>1.78</v>
      </c>
    </row>
    <row r="17" spans="1:5">
      <c r="A17" s="5">
        <v>1848</v>
      </c>
      <c r="B17" s="5">
        <v>1848</v>
      </c>
      <c r="C17" s="5" t="s">
        <v>7</v>
      </c>
      <c r="D17" s="5">
        <v>2897</v>
      </c>
      <c r="E17" s="8">
        <v>3.42</v>
      </c>
    </row>
    <row r="18" spans="1:5">
      <c r="A18" s="5">
        <v>1849</v>
      </c>
      <c r="B18" s="5">
        <v>1849</v>
      </c>
      <c r="C18" s="5" t="s">
        <v>8</v>
      </c>
      <c r="D18" s="5">
        <v>2897</v>
      </c>
      <c r="E18" s="8">
        <v>3.42</v>
      </c>
    </row>
    <row r="19" spans="1:5">
      <c r="A19" s="5">
        <v>1951</v>
      </c>
      <c r="B19" s="5">
        <v>1951</v>
      </c>
      <c r="C19" s="5" t="s">
        <v>9</v>
      </c>
      <c r="D19" s="5">
        <v>2897</v>
      </c>
      <c r="E19" s="8">
        <v>13.75</v>
      </c>
    </row>
    <row r="20" spans="1:5">
      <c r="A20" s="5">
        <v>1952</v>
      </c>
      <c r="B20" s="5">
        <v>1952</v>
      </c>
      <c r="C20" s="5" t="s">
        <v>10</v>
      </c>
      <c r="D20" s="5">
        <v>2897</v>
      </c>
      <c r="E20" s="8">
        <v>13.98</v>
      </c>
    </row>
    <row r="21" spans="1:5">
      <c r="A21" s="5">
        <v>1953</v>
      </c>
      <c r="B21" s="5">
        <v>1953</v>
      </c>
      <c r="C21" s="5" t="s">
        <v>11</v>
      </c>
      <c r="D21" s="5">
        <v>2897</v>
      </c>
      <c r="E21" s="8">
        <v>3.81</v>
      </c>
    </row>
    <row r="22" spans="1:5">
      <c r="A22" s="5">
        <v>1954</v>
      </c>
      <c r="B22" s="5">
        <v>1954</v>
      </c>
      <c r="C22" s="5" t="s">
        <v>12</v>
      </c>
      <c r="D22" s="5">
        <v>2897</v>
      </c>
      <c r="E22" s="8">
        <v>6.21</v>
      </c>
    </row>
    <row r="23" spans="1:5">
      <c r="A23" s="5">
        <v>1955</v>
      </c>
      <c r="B23" s="5">
        <v>1955</v>
      </c>
      <c r="C23" s="5" t="s">
        <v>13</v>
      </c>
      <c r="D23" s="5">
        <v>2897</v>
      </c>
      <c r="E23" s="8">
        <v>4.93</v>
      </c>
    </row>
    <row r="24" spans="1:5">
      <c r="A24" s="5">
        <v>1989</v>
      </c>
      <c r="B24" s="5">
        <v>1989</v>
      </c>
      <c r="C24" s="5" t="s">
        <v>14</v>
      </c>
      <c r="D24" s="5">
        <v>2897</v>
      </c>
      <c r="E24" s="8">
        <v>9.2100000000000009</v>
      </c>
    </row>
    <row r="25" spans="1:5">
      <c r="A25" s="5">
        <v>1990</v>
      </c>
      <c r="B25" s="5">
        <v>1990</v>
      </c>
      <c r="C25" s="5" t="s">
        <v>42</v>
      </c>
      <c r="D25" s="5">
        <v>2897</v>
      </c>
      <c r="E25" s="8">
        <v>6.32</v>
      </c>
    </row>
    <row r="26" spans="1:5">
      <c r="A26" s="5">
        <v>2073</v>
      </c>
      <c r="B26" s="5">
        <v>2073</v>
      </c>
      <c r="C26" s="5" t="s">
        <v>43</v>
      </c>
      <c r="D26" s="5">
        <v>2897</v>
      </c>
      <c r="E26" s="8">
        <v>9.5</v>
      </c>
    </row>
    <row r="27" spans="1:5">
      <c r="A27" s="5">
        <v>2138</v>
      </c>
      <c r="B27" s="5">
        <v>2138</v>
      </c>
      <c r="C27" s="5" t="s">
        <v>15</v>
      </c>
      <c r="D27" s="5">
        <v>2897</v>
      </c>
      <c r="E27" s="8">
        <v>21.2</v>
      </c>
    </row>
    <row r="28" spans="1:5">
      <c r="A28" s="5">
        <v>23313</v>
      </c>
      <c r="B28" s="5">
        <v>23313</v>
      </c>
      <c r="C28" s="5" t="s">
        <v>16</v>
      </c>
      <c r="D28" s="5">
        <v>2897</v>
      </c>
      <c r="E28" s="8">
        <v>6.95</v>
      </c>
    </row>
    <row r="29" spans="1:5">
      <c r="A29" s="5">
        <v>25515</v>
      </c>
      <c r="B29" s="5">
        <v>25515</v>
      </c>
      <c r="C29" s="5" t="s">
        <v>44</v>
      </c>
      <c r="D29" s="5">
        <v>2897</v>
      </c>
      <c r="E29" s="8">
        <v>6.95</v>
      </c>
    </row>
    <row r="30" spans="1:5">
      <c r="A30" s="5">
        <v>25589</v>
      </c>
      <c r="B30" s="5">
        <v>25589</v>
      </c>
      <c r="C30" s="5" t="s">
        <v>45</v>
      </c>
      <c r="D30" s="5">
        <v>2897</v>
      </c>
      <c r="E30" s="8">
        <v>6.95</v>
      </c>
    </row>
    <row r="31" spans="1:5">
      <c r="A31" s="5">
        <v>25642</v>
      </c>
      <c r="B31" s="5">
        <v>25642</v>
      </c>
      <c r="C31" s="5" t="s">
        <v>46</v>
      </c>
      <c r="D31" s="5">
        <v>2897</v>
      </c>
      <c r="E31" s="8">
        <v>6.95</v>
      </c>
    </row>
    <row r="32" spans="1:5">
      <c r="A32" s="5">
        <v>25711</v>
      </c>
      <c r="B32" s="5">
        <v>25711</v>
      </c>
      <c r="C32" s="5" t="s">
        <v>47</v>
      </c>
      <c r="D32" s="5">
        <v>2897</v>
      </c>
      <c r="E32" s="8">
        <v>6.95</v>
      </c>
    </row>
    <row r="33" spans="1:5">
      <c r="A33" s="5">
        <v>25712</v>
      </c>
      <c r="B33" s="5">
        <v>25712</v>
      </c>
      <c r="C33" s="5" t="s">
        <v>48</v>
      </c>
      <c r="D33" s="5">
        <v>2897</v>
      </c>
      <c r="E33" s="8">
        <v>6.95</v>
      </c>
    </row>
    <row r="34" spans="1:5">
      <c r="A34" s="5">
        <v>25713</v>
      </c>
      <c r="B34" s="5">
        <v>25713</v>
      </c>
      <c r="C34" s="5" t="s">
        <v>49</v>
      </c>
      <c r="D34" s="5">
        <v>2897</v>
      </c>
      <c r="E34" s="8">
        <v>6.95</v>
      </c>
    </row>
    <row r="35" spans="1:5">
      <c r="A35" s="5">
        <v>25714</v>
      </c>
      <c r="B35" s="5">
        <v>25714</v>
      </c>
      <c r="C35" s="5" t="s">
        <v>50</v>
      </c>
      <c r="D35" s="5">
        <v>2897</v>
      </c>
      <c r="E35" s="8">
        <v>6.95</v>
      </c>
    </row>
    <row r="36" spans="1:5">
      <c r="A36" s="5">
        <v>26528</v>
      </c>
      <c r="B36" s="5">
        <v>26528</v>
      </c>
      <c r="C36" s="5" t="s">
        <v>51</v>
      </c>
      <c r="D36" s="5">
        <v>2897</v>
      </c>
      <c r="E36" s="8">
        <v>0</v>
      </c>
    </row>
    <row r="37" spans="1:5">
      <c r="A37" s="5">
        <v>26540</v>
      </c>
      <c r="B37" s="5">
        <v>26540</v>
      </c>
      <c r="C37" s="5" t="s">
        <v>52</v>
      </c>
      <c r="D37" s="5">
        <v>2897</v>
      </c>
      <c r="E37" s="8">
        <v>0</v>
      </c>
    </row>
    <row r="38" spans="1:5">
      <c r="A38" s="5">
        <v>26623</v>
      </c>
      <c r="B38" s="5">
        <v>26623</v>
      </c>
      <c r="C38" s="5" t="s">
        <v>53</v>
      </c>
      <c r="D38" s="5">
        <v>2897</v>
      </c>
      <c r="E38" s="8">
        <v>0</v>
      </c>
    </row>
    <row r="39" spans="1:5">
      <c r="A39" s="5">
        <v>26857</v>
      </c>
      <c r="B39" s="5">
        <v>26857</v>
      </c>
      <c r="C39" s="5" t="s">
        <v>54</v>
      </c>
      <c r="D39" s="5">
        <v>2897</v>
      </c>
      <c r="E39" s="8">
        <v>6.95</v>
      </c>
    </row>
    <row r="40" spans="1:5">
      <c r="A40" s="5">
        <v>27637</v>
      </c>
      <c r="B40" s="5">
        <v>27637</v>
      </c>
      <c r="C40" s="5" t="s">
        <v>55</v>
      </c>
      <c r="D40" s="5">
        <v>2897</v>
      </c>
      <c r="E40" s="8">
        <v>24.95</v>
      </c>
    </row>
    <row r="41" spans="1:5">
      <c r="A41" s="5">
        <v>27638</v>
      </c>
      <c r="B41" s="5">
        <v>27638</v>
      </c>
      <c r="C41" s="5" t="s">
        <v>56</v>
      </c>
      <c r="D41" s="5">
        <v>2897</v>
      </c>
      <c r="E41" s="8">
        <v>24.93</v>
      </c>
    </row>
    <row r="42" spans="1:5">
      <c r="A42" s="5">
        <v>27646</v>
      </c>
      <c r="B42" s="5">
        <v>27646</v>
      </c>
      <c r="C42" s="5" t="s">
        <v>57</v>
      </c>
      <c r="D42" s="5">
        <v>2897</v>
      </c>
      <c r="E42" s="8">
        <v>84.86</v>
      </c>
    </row>
    <row r="43" spans="1:5">
      <c r="A43" s="5">
        <v>30558</v>
      </c>
      <c r="B43" s="5">
        <v>30558</v>
      </c>
      <c r="C43" s="5" t="s">
        <v>58</v>
      </c>
      <c r="D43" s="5">
        <v>2897</v>
      </c>
      <c r="E43" s="8">
        <v>0</v>
      </c>
    </row>
    <row r="44" spans="1:5">
      <c r="A44" s="5">
        <v>3124</v>
      </c>
      <c r="B44" s="5">
        <v>3124</v>
      </c>
      <c r="C44" s="5" t="s">
        <v>59</v>
      </c>
      <c r="D44" s="5">
        <v>2897</v>
      </c>
      <c r="E44" s="8">
        <v>38.229999999999997</v>
      </c>
    </row>
    <row r="45" spans="1:5">
      <c r="A45" s="5">
        <v>3125</v>
      </c>
      <c r="B45" s="5">
        <v>3125</v>
      </c>
      <c r="C45" s="5" t="s">
        <v>60</v>
      </c>
      <c r="D45" s="5">
        <v>2897</v>
      </c>
      <c r="E45" s="8">
        <v>42.89</v>
      </c>
    </row>
    <row r="46" spans="1:5">
      <c r="A46" s="5">
        <v>3127</v>
      </c>
      <c r="B46" s="5">
        <v>3127</v>
      </c>
      <c r="C46" s="5" t="s">
        <v>61</v>
      </c>
      <c r="D46" s="5">
        <v>2897</v>
      </c>
      <c r="E46" s="8">
        <v>46.25</v>
      </c>
    </row>
    <row r="47" spans="1:5">
      <c r="A47" s="5">
        <v>3128</v>
      </c>
      <c r="B47" s="5">
        <v>3128</v>
      </c>
      <c r="C47" s="5" t="s">
        <v>62</v>
      </c>
      <c r="D47" s="5">
        <v>2897</v>
      </c>
      <c r="E47" s="8">
        <v>10.07</v>
      </c>
    </row>
    <row r="48" spans="1:5">
      <c r="A48" s="5">
        <v>32309</v>
      </c>
      <c r="B48" s="5">
        <v>32309</v>
      </c>
      <c r="C48" s="5" t="s">
        <v>63</v>
      </c>
      <c r="D48" s="5">
        <v>2897</v>
      </c>
      <c r="E48" s="8">
        <v>0</v>
      </c>
    </row>
    <row r="49" spans="1:5">
      <c r="A49" s="5">
        <v>32386</v>
      </c>
      <c r="B49" s="5">
        <v>32386</v>
      </c>
      <c r="C49" s="5" t="s">
        <v>64</v>
      </c>
      <c r="D49" s="5">
        <v>2897</v>
      </c>
      <c r="E49" s="8">
        <v>6.95</v>
      </c>
    </row>
    <row r="50" spans="1:5">
      <c r="A50" s="5">
        <v>331</v>
      </c>
      <c r="B50" s="5">
        <v>331</v>
      </c>
      <c r="C50" s="5" t="s">
        <v>17</v>
      </c>
      <c r="D50" s="5">
        <v>2897</v>
      </c>
      <c r="E50" s="8">
        <v>5.65</v>
      </c>
    </row>
    <row r="51" spans="1:5">
      <c r="A51" s="5">
        <v>3450</v>
      </c>
      <c r="B51" s="5">
        <v>3450</v>
      </c>
      <c r="C51" s="5" t="s">
        <v>65</v>
      </c>
      <c r="D51" s="5">
        <v>2897</v>
      </c>
      <c r="E51" s="8">
        <v>0</v>
      </c>
    </row>
    <row r="52" spans="1:5">
      <c r="A52" s="5">
        <v>3451</v>
      </c>
      <c r="B52" s="5">
        <v>3451</v>
      </c>
      <c r="C52" s="5" t="s">
        <v>66</v>
      </c>
      <c r="D52" s="5">
        <v>2897</v>
      </c>
      <c r="E52" s="8">
        <v>0</v>
      </c>
    </row>
    <row r="53" spans="1:5">
      <c r="A53" s="5">
        <v>3452</v>
      </c>
      <c r="B53" s="5">
        <v>3452</v>
      </c>
      <c r="C53" s="5" t="s">
        <v>67</v>
      </c>
      <c r="D53" s="5">
        <v>2897</v>
      </c>
      <c r="E53" s="8">
        <v>13.98</v>
      </c>
    </row>
    <row r="54" spans="1:5">
      <c r="A54" s="5">
        <v>359</v>
      </c>
      <c r="B54" s="5">
        <v>359</v>
      </c>
      <c r="C54" s="5" t="s">
        <v>18</v>
      </c>
      <c r="D54" s="5">
        <v>2897</v>
      </c>
      <c r="E54" s="8">
        <v>6.22</v>
      </c>
    </row>
    <row r="55" spans="1:5">
      <c r="A55" s="5">
        <v>4130</v>
      </c>
      <c r="B55" s="5">
        <v>4130</v>
      </c>
      <c r="C55" s="5" t="s">
        <v>68</v>
      </c>
      <c r="D55" s="5">
        <v>2897</v>
      </c>
      <c r="E55" s="8">
        <v>14.94</v>
      </c>
    </row>
    <row r="56" spans="1:5">
      <c r="A56" s="5">
        <v>4137</v>
      </c>
      <c r="B56" s="5">
        <v>4137</v>
      </c>
      <c r="C56" s="5" t="s">
        <v>69</v>
      </c>
      <c r="D56" s="5">
        <v>2897</v>
      </c>
      <c r="E56" s="8">
        <v>6.41</v>
      </c>
    </row>
    <row r="57" spans="1:5">
      <c r="A57" s="5">
        <v>498</v>
      </c>
      <c r="B57" s="5">
        <v>498</v>
      </c>
      <c r="C57" s="5" t="s">
        <v>19</v>
      </c>
      <c r="D57" s="5">
        <v>2897</v>
      </c>
      <c r="E57" s="8">
        <v>38.96</v>
      </c>
    </row>
    <row r="58" spans="1:5">
      <c r="A58" s="5">
        <v>499</v>
      </c>
      <c r="B58" s="5">
        <v>499</v>
      </c>
      <c r="C58" s="5" t="s">
        <v>20</v>
      </c>
      <c r="D58" s="5">
        <v>2897</v>
      </c>
      <c r="E58" s="8">
        <v>41.22</v>
      </c>
    </row>
    <row r="59" spans="1:5">
      <c r="A59" s="5">
        <v>500</v>
      </c>
      <c r="B59" s="5">
        <v>500</v>
      </c>
      <c r="C59" s="5" t="s">
        <v>21</v>
      </c>
      <c r="D59" s="5">
        <v>2897</v>
      </c>
      <c r="E59" s="8">
        <v>45.76</v>
      </c>
    </row>
    <row r="60" spans="1:5">
      <c r="A60" s="5">
        <v>51</v>
      </c>
      <c r="B60" s="5">
        <v>51</v>
      </c>
      <c r="C60" s="5" t="s">
        <v>70</v>
      </c>
      <c r="D60" s="5">
        <v>2897</v>
      </c>
      <c r="E60" s="8">
        <v>13.54</v>
      </c>
    </row>
    <row r="61" spans="1:5">
      <c r="A61" s="5">
        <v>6385</v>
      </c>
      <c r="B61" s="5">
        <v>6385</v>
      </c>
      <c r="C61" s="5" t="s">
        <v>22</v>
      </c>
      <c r="D61" s="5">
        <v>2897</v>
      </c>
      <c r="E61" s="8">
        <v>24.95</v>
      </c>
    </row>
    <row r="62" spans="1:5">
      <c r="A62" s="5">
        <v>6538</v>
      </c>
      <c r="B62" s="5">
        <v>6538</v>
      </c>
      <c r="C62" s="5" t="s">
        <v>23</v>
      </c>
      <c r="D62" s="5">
        <v>2897</v>
      </c>
      <c r="E62" s="8">
        <v>24.93</v>
      </c>
    </row>
    <row r="63" spans="1:5">
      <c r="A63" s="5">
        <v>665</v>
      </c>
      <c r="B63" s="5">
        <v>665</v>
      </c>
      <c r="C63" s="5" t="s">
        <v>24</v>
      </c>
      <c r="D63" s="5">
        <v>2897</v>
      </c>
      <c r="E63" s="8">
        <v>4.7300000000000004</v>
      </c>
    </row>
    <row r="64" spans="1:5">
      <c r="A64" s="5">
        <v>7285</v>
      </c>
      <c r="B64" s="5">
        <v>7285</v>
      </c>
      <c r="C64" s="5" t="s">
        <v>71</v>
      </c>
      <c r="D64" s="5">
        <v>2897</v>
      </c>
      <c r="E64" s="8">
        <v>0</v>
      </c>
    </row>
    <row r="65" spans="1:5">
      <c r="A65" s="5">
        <v>7386</v>
      </c>
      <c r="B65" s="5">
        <v>7386</v>
      </c>
      <c r="C65" s="5" t="s">
        <v>72</v>
      </c>
      <c r="D65" s="5">
        <v>2897</v>
      </c>
      <c r="E65" s="8">
        <v>9.3000000000000007</v>
      </c>
    </row>
    <row r="66" spans="1:5">
      <c r="A66" s="5">
        <v>7404</v>
      </c>
      <c r="B66" s="5">
        <v>7404</v>
      </c>
      <c r="C66" s="5" t="s">
        <v>73</v>
      </c>
      <c r="D66" s="5">
        <v>2897</v>
      </c>
      <c r="E66" s="8">
        <v>4.5199999999999996</v>
      </c>
    </row>
    <row r="67" spans="1:5">
      <c r="A67" s="5">
        <v>7405</v>
      </c>
      <c r="B67" s="5">
        <v>7405</v>
      </c>
      <c r="C67" s="5" t="s">
        <v>74</v>
      </c>
      <c r="D67" s="5">
        <v>2897</v>
      </c>
      <c r="E67" s="8">
        <v>5.28</v>
      </c>
    </row>
    <row r="68" spans="1:5">
      <c r="A68" s="5">
        <v>7406</v>
      </c>
      <c r="B68" s="5">
        <v>7406</v>
      </c>
      <c r="C68" s="5" t="s">
        <v>75</v>
      </c>
      <c r="D68" s="5">
        <v>2897</v>
      </c>
      <c r="E68" s="8">
        <v>4.74</v>
      </c>
    </row>
    <row r="69" spans="1:5">
      <c r="A69" s="5">
        <v>769</v>
      </c>
      <c r="B69" s="5">
        <v>769</v>
      </c>
      <c r="C69" s="5" t="s">
        <v>76</v>
      </c>
      <c r="D69" s="5">
        <v>2897</v>
      </c>
      <c r="E69" s="8">
        <v>49.88</v>
      </c>
    </row>
    <row r="70" spans="1:5">
      <c r="A70" s="5">
        <v>873</v>
      </c>
      <c r="B70" s="5">
        <v>873</v>
      </c>
      <c r="C70" s="5" t="s">
        <v>77</v>
      </c>
      <c r="D70" s="5">
        <v>2897</v>
      </c>
      <c r="E70" s="8">
        <v>5.03</v>
      </c>
    </row>
    <row r="71" spans="1:5">
      <c r="A71" s="5">
        <v>875</v>
      </c>
      <c r="B71" s="5">
        <v>875</v>
      </c>
      <c r="C71" s="5" t="s">
        <v>78</v>
      </c>
      <c r="D71" s="5">
        <v>2897</v>
      </c>
      <c r="E71" s="8">
        <v>7.39</v>
      </c>
    </row>
    <row r="72" spans="1:5">
      <c r="A72" s="5">
        <v>877</v>
      </c>
      <c r="B72" s="5">
        <v>877</v>
      </c>
      <c r="C72" s="5" t="s">
        <v>79</v>
      </c>
      <c r="D72" s="5">
        <v>2897</v>
      </c>
      <c r="E72" s="8">
        <v>5.67</v>
      </c>
    </row>
    <row r="73" spans="1:5">
      <c r="A73" s="5">
        <v>878</v>
      </c>
      <c r="B73" s="5">
        <v>878</v>
      </c>
      <c r="C73" s="5" t="s">
        <v>80</v>
      </c>
      <c r="D73" s="5">
        <v>2897</v>
      </c>
      <c r="E73" s="8">
        <v>11.4</v>
      </c>
    </row>
    <row r="74" spans="1:5">
      <c r="A74" s="5">
        <v>879</v>
      </c>
      <c r="B74" s="5">
        <v>879</v>
      </c>
      <c r="C74" s="5" t="s">
        <v>81</v>
      </c>
      <c r="D74" s="5">
        <v>2897</v>
      </c>
      <c r="E74" s="8">
        <v>10</v>
      </c>
    </row>
    <row r="75" spans="1:5">
      <c r="A75" s="5">
        <v>882</v>
      </c>
      <c r="B75" s="5">
        <v>882</v>
      </c>
      <c r="C75" s="5" t="s">
        <v>82</v>
      </c>
      <c r="D75" s="5">
        <v>2897</v>
      </c>
      <c r="E75" s="8">
        <v>2.88</v>
      </c>
    </row>
    <row r="76" spans="1:5">
      <c r="A76" s="5">
        <v>894</v>
      </c>
      <c r="B76" s="5">
        <v>894</v>
      </c>
      <c r="C76" s="5" t="s">
        <v>25</v>
      </c>
      <c r="D76" s="5">
        <v>2897</v>
      </c>
      <c r="E76" s="8">
        <v>84.86</v>
      </c>
    </row>
    <row r="77" spans="1:5">
      <c r="A77" s="6"/>
      <c r="B77" s="6"/>
      <c r="C77" s="6"/>
      <c r="D77" s="6"/>
      <c r="E77" s="9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EF7B3-0D7A-4C07-9937-60C8B84631BA}">
  <dimension ref="A1"/>
  <sheetViews>
    <sheetView workbookViewId="0"/>
  </sheetViews>
  <sheetFormatPr defaultRowHeight="14.4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Planilha2</vt:lpstr>
      <vt:lpstr>Planilha3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compras3</dc:creator>
  <cp:lastModifiedBy>Lindolfo Marinho de Sena Neto</cp:lastModifiedBy>
  <dcterms:created xsi:type="dcterms:W3CDTF">2022-06-28T22:52:52Z</dcterms:created>
  <dcterms:modified xsi:type="dcterms:W3CDTF">2023-06-19T14:06:15Z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bdcf27bd8e344b198a6a391e8d07de9a</vt:lpwstr>
  </property>
</Properties>
</file>